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tirado\Documents\Excel\"/>
    </mc:Choice>
  </mc:AlternateContent>
  <bookViews>
    <workbookView xWindow="0" yWindow="0" windowWidth="24000" windowHeight="9780"/>
  </bookViews>
  <sheets>
    <sheet name="Hoja5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5" l="1"/>
  <c r="E74" i="5" s="1"/>
  <c r="E71" i="5"/>
  <c r="C70" i="5"/>
  <c r="E68" i="5"/>
  <c r="E67" i="5"/>
  <c r="F67" i="5" s="1"/>
  <c r="G67" i="5" s="1"/>
  <c r="G68" i="5" s="1"/>
  <c r="G69" i="5" s="1"/>
  <c r="D12" i="5"/>
  <c r="C12" i="5"/>
  <c r="K20" i="5"/>
  <c r="K21" i="5" s="1"/>
  <c r="J20" i="5"/>
  <c r="J21" i="5" s="1"/>
  <c r="I20" i="5"/>
  <c r="I21" i="5" s="1"/>
  <c r="G20" i="5"/>
  <c r="G21" i="5" s="1"/>
  <c r="E20" i="5"/>
  <c r="E21" i="5" s="1"/>
  <c r="C20" i="5"/>
  <c r="C21" i="5" s="1"/>
  <c r="L17" i="5"/>
  <c r="L20" i="5" s="1"/>
  <c r="L21" i="5" s="1"/>
  <c r="L18" i="5"/>
  <c r="L19" i="5"/>
  <c r="L16" i="5"/>
  <c r="J17" i="5"/>
  <c r="J18" i="5"/>
  <c r="J19" i="5"/>
  <c r="J16" i="5"/>
  <c r="H17" i="5"/>
  <c r="H18" i="5"/>
  <c r="H19" i="5"/>
  <c r="H16" i="5"/>
  <c r="H20" i="5" s="1"/>
  <c r="H21" i="5" s="1"/>
  <c r="F19" i="5"/>
  <c r="F18" i="5"/>
  <c r="F17" i="5"/>
  <c r="F16" i="5"/>
  <c r="F20" i="5" s="1"/>
  <c r="F21" i="5" s="1"/>
  <c r="D18" i="5"/>
  <c r="D19" i="5"/>
  <c r="D17" i="5"/>
  <c r="D20" i="5" s="1"/>
  <c r="D21" i="5" s="1"/>
  <c r="D16" i="5"/>
  <c r="G9" i="5"/>
  <c r="G8" i="5"/>
  <c r="G7" i="5"/>
  <c r="G6" i="5"/>
  <c r="G5" i="5"/>
  <c r="M18" i="5" l="1"/>
  <c r="N18" i="5" s="1"/>
  <c r="E76" i="5"/>
  <c r="E75" i="5"/>
  <c r="M19" i="5"/>
  <c r="N19" i="5" s="1"/>
  <c r="M16" i="5"/>
  <c r="M20" i="5" s="1"/>
  <c r="M17" i="5"/>
  <c r="N17" i="5" s="1"/>
  <c r="G10" i="5"/>
  <c r="M21" i="5" l="1"/>
  <c r="N21" i="5" s="1"/>
  <c r="N20" i="5"/>
  <c r="M25" i="5"/>
  <c r="N16" i="5"/>
  <c r="M26" i="5"/>
</calcChain>
</file>

<file path=xl/sharedStrings.xml><?xml version="1.0" encoding="utf-8"?>
<sst xmlns="http://schemas.openxmlformats.org/spreadsheetml/2006/main" count="39" uniqueCount="26">
  <si>
    <t>Ejercicios</t>
  </si>
  <si>
    <t>Tareas</t>
  </si>
  <si>
    <t>Asistencias</t>
  </si>
  <si>
    <t>Examen</t>
  </si>
  <si>
    <t>Participaciones</t>
  </si>
  <si>
    <t>Estudiante 1</t>
  </si>
  <si>
    <t>Estudiantes</t>
  </si>
  <si>
    <t>Juan</t>
  </si>
  <si>
    <t>Pedro</t>
  </si>
  <si>
    <t>Laura</t>
  </si>
  <si>
    <t>Mariana</t>
  </si>
  <si>
    <t>Calificación</t>
  </si>
  <si>
    <t>Calificación final</t>
  </si>
  <si>
    <t>mayor</t>
  </si>
  <si>
    <t>menor</t>
  </si>
  <si>
    <t>General</t>
  </si>
  <si>
    <t>Nombre</t>
  </si>
  <si>
    <t>Apellido Paterno</t>
  </si>
  <si>
    <t>Apellido Materno</t>
  </si>
  <si>
    <t>Vicente de Paul</t>
  </si>
  <si>
    <t>Nombre completo</t>
  </si>
  <si>
    <t>Gomez</t>
  </si>
  <si>
    <t>Castro</t>
  </si>
  <si>
    <t>GL025_26</t>
  </si>
  <si>
    <t xml:space="preserve">Tirado </t>
  </si>
  <si>
    <t xml:space="preserve">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</si>
</sst>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9" fontId="0" fillId="0" borderId="0" xfId="0" applyNumberForma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76"/>
  <sheetViews>
    <sheetView tabSelected="1" zoomScale="85" zoomScaleNormal="85" workbookViewId="0">
      <selection activeCell="P32" sqref="P32"/>
    </sheetView>
  </sheetViews>
  <sheetFormatPr baseColWidth="10" defaultRowHeight="15" x14ac:dyDescent="0.25"/>
  <cols>
    <col min="2" max="2" width="13.85546875" customWidth="1"/>
    <col min="5" max="5" width="27" bestFit="1" customWidth="1"/>
    <col min="6" max="6" width="26" bestFit="1" customWidth="1"/>
    <col min="7" max="7" width="29" bestFit="1" customWidth="1"/>
    <col min="8" max="8" width="11.85546875" customWidth="1"/>
    <col min="11" max="11" width="14.42578125" bestFit="1" customWidth="1"/>
  </cols>
  <sheetData>
    <row r="4" spans="1:14" x14ac:dyDescent="0.25">
      <c r="E4" t="s">
        <v>5</v>
      </c>
    </row>
    <row r="5" spans="1:14" x14ac:dyDescent="0.25">
      <c r="B5" t="s">
        <v>0</v>
      </c>
      <c r="C5" s="3">
        <v>0.2</v>
      </c>
      <c r="D5" s="3"/>
      <c r="E5" s="1">
        <v>10</v>
      </c>
      <c r="F5" s="1"/>
      <c r="G5" s="1">
        <f>C5*E5</f>
        <v>2</v>
      </c>
      <c r="H5" s="1"/>
    </row>
    <row r="6" spans="1:14" x14ac:dyDescent="0.25">
      <c r="B6" t="s">
        <v>1</v>
      </c>
      <c r="C6" s="3">
        <v>0.3</v>
      </c>
      <c r="D6" s="3"/>
      <c r="E6" s="1">
        <v>8</v>
      </c>
      <c r="F6" s="1"/>
      <c r="G6" s="1">
        <f>C6*E6</f>
        <v>2.4</v>
      </c>
      <c r="H6" s="1"/>
    </row>
    <row r="7" spans="1:14" x14ac:dyDescent="0.25">
      <c r="B7" t="s">
        <v>2</v>
      </c>
      <c r="C7" s="3">
        <v>0.1</v>
      </c>
      <c r="D7" s="3"/>
      <c r="E7" s="1">
        <v>9</v>
      </c>
      <c r="F7" s="1"/>
      <c r="G7" s="1">
        <f>C7*E7</f>
        <v>0.9</v>
      </c>
      <c r="H7" s="1"/>
    </row>
    <row r="8" spans="1:14" x14ac:dyDescent="0.25">
      <c r="B8" t="s">
        <v>3</v>
      </c>
      <c r="C8" s="3">
        <v>0.3</v>
      </c>
      <c r="D8" s="3"/>
      <c r="E8" s="1">
        <v>10</v>
      </c>
      <c r="F8" s="1"/>
      <c r="G8" s="1">
        <f>C8*E8</f>
        <v>3</v>
      </c>
      <c r="H8" s="1"/>
    </row>
    <row r="9" spans="1:14" x14ac:dyDescent="0.25">
      <c r="B9" t="s">
        <v>4</v>
      </c>
      <c r="C9" s="3">
        <v>0.1</v>
      </c>
      <c r="D9" s="3"/>
      <c r="E9" s="1">
        <v>5</v>
      </c>
      <c r="F9" s="1"/>
      <c r="G9" s="1">
        <f>C9*E9</f>
        <v>0.5</v>
      </c>
      <c r="H9" s="1"/>
    </row>
    <row r="10" spans="1:14" ht="21" x14ac:dyDescent="0.35">
      <c r="G10" s="4">
        <f>G5+G6+G7+G8+G9</f>
        <v>8.8000000000000007</v>
      </c>
      <c r="H10" s="4"/>
    </row>
    <row r="12" spans="1:14" x14ac:dyDescent="0.25">
      <c r="B12" t="s">
        <v>6</v>
      </c>
      <c r="C12">
        <f>COUNT(A16:A19)</f>
        <v>4</v>
      </c>
      <c r="D12">
        <f>COUNTA(B16:B19)</f>
        <v>4</v>
      </c>
    </row>
    <row r="14" spans="1:14" x14ac:dyDescent="0.25">
      <c r="B14" s="19" t="s">
        <v>6</v>
      </c>
      <c r="C14" s="20" t="s">
        <v>0</v>
      </c>
      <c r="D14" s="21"/>
      <c r="E14" s="20" t="s">
        <v>1</v>
      </c>
      <c r="F14" s="21"/>
      <c r="G14" s="20" t="s">
        <v>2</v>
      </c>
      <c r="H14" s="21"/>
      <c r="I14" s="20" t="s">
        <v>3</v>
      </c>
      <c r="J14" s="21"/>
      <c r="K14" s="20" t="s">
        <v>4</v>
      </c>
      <c r="L14" s="21"/>
      <c r="M14" s="18" t="s">
        <v>12</v>
      </c>
    </row>
    <row r="15" spans="1:14" x14ac:dyDescent="0.25">
      <c r="B15" s="19"/>
      <c r="C15" s="8" t="s">
        <v>11</v>
      </c>
      <c r="D15" s="6">
        <v>0.2</v>
      </c>
      <c r="E15" s="8" t="s">
        <v>11</v>
      </c>
      <c r="F15" s="6">
        <v>0.3</v>
      </c>
      <c r="G15" s="8" t="s">
        <v>11</v>
      </c>
      <c r="H15" s="6">
        <v>0.1</v>
      </c>
      <c r="I15" s="8" t="s">
        <v>11</v>
      </c>
      <c r="J15" s="6">
        <v>0.3</v>
      </c>
      <c r="K15" s="8" t="s">
        <v>11</v>
      </c>
      <c r="L15" s="6">
        <v>0.1</v>
      </c>
      <c r="M15" s="18"/>
    </row>
    <row r="16" spans="1:14" x14ac:dyDescent="0.25">
      <c r="A16">
        <v>1</v>
      </c>
      <c r="B16" s="7" t="s">
        <v>7</v>
      </c>
      <c r="C16" s="9">
        <v>10</v>
      </c>
      <c r="D16" s="5">
        <f>C16*$D$15</f>
        <v>2</v>
      </c>
      <c r="E16" s="9">
        <v>9</v>
      </c>
      <c r="F16" s="5">
        <f>E16*$F$15</f>
        <v>2.6999999999999997</v>
      </c>
      <c r="G16" s="9">
        <v>5</v>
      </c>
      <c r="H16" s="5">
        <f>G16*$H$15</f>
        <v>0.5</v>
      </c>
      <c r="I16" s="9">
        <v>0</v>
      </c>
      <c r="J16" s="5">
        <f>I16*$J$15</f>
        <v>0</v>
      </c>
      <c r="K16" s="9">
        <v>9</v>
      </c>
      <c r="L16" s="5">
        <f>K16*$L$15</f>
        <v>0.9</v>
      </c>
      <c r="M16" s="5">
        <f>D16+F16+H16+J16+L16</f>
        <v>6.1</v>
      </c>
      <c r="N16" t="str">
        <f>IF(M16&gt;=7.5,"Aprobado","Reprobado")</f>
        <v>Reprobado</v>
      </c>
    </row>
    <row r="17" spans="1:14" x14ac:dyDescent="0.25">
      <c r="A17">
        <v>2</v>
      </c>
      <c r="B17" s="7" t="s">
        <v>8</v>
      </c>
      <c r="C17" s="9">
        <v>5</v>
      </c>
      <c r="D17" s="5">
        <f t="shared" ref="D17:D19" si="0">C17*$D$15</f>
        <v>1</v>
      </c>
      <c r="E17" s="9">
        <v>5</v>
      </c>
      <c r="F17" s="5">
        <f t="shared" ref="F17:F19" si="1">E17*$F$15</f>
        <v>1.5</v>
      </c>
      <c r="G17" s="9">
        <v>8</v>
      </c>
      <c r="H17" s="5">
        <f t="shared" ref="H17:H19" si="2">G17*$H$15</f>
        <v>0.8</v>
      </c>
      <c r="I17" s="9">
        <v>8</v>
      </c>
      <c r="J17" s="5">
        <f t="shared" ref="J17:J19" si="3">I17*$J$15</f>
        <v>2.4</v>
      </c>
      <c r="K17" s="9">
        <v>10</v>
      </c>
      <c r="L17" s="5">
        <f t="shared" ref="L17:L19" si="4">K17*$L$15</f>
        <v>1</v>
      </c>
      <c r="M17" s="5">
        <f t="shared" ref="M17:M19" si="5">D17+F17+H17+J17+L17</f>
        <v>6.6999999999999993</v>
      </c>
      <c r="N17" t="str">
        <f t="shared" ref="N17:N21" si="6">IF(M17&gt;=7.5,"Aprobado","Reprobado")</f>
        <v>Reprobado</v>
      </c>
    </row>
    <row r="18" spans="1:14" x14ac:dyDescent="0.25">
      <c r="A18">
        <v>3</v>
      </c>
      <c r="B18" s="7" t="s">
        <v>9</v>
      </c>
      <c r="C18" s="9">
        <v>5</v>
      </c>
      <c r="D18" s="5">
        <f>C18*$D$15</f>
        <v>1</v>
      </c>
      <c r="E18" s="9">
        <v>10</v>
      </c>
      <c r="F18" s="5">
        <f t="shared" si="1"/>
        <v>3</v>
      </c>
      <c r="G18" s="9">
        <v>10</v>
      </c>
      <c r="H18" s="5">
        <f t="shared" si="2"/>
        <v>1</v>
      </c>
      <c r="I18" s="9">
        <v>10</v>
      </c>
      <c r="J18" s="5">
        <f t="shared" si="3"/>
        <v>3</v>
      </c>
      <c r="K18" s="9">
        <v>10</v>
      </c>
      <c r="L18" s="5">
        <f t="shared" si="4"/>
        <v>1</v>
      </c>
      <c r="M18" s="5">
        <f t="shared" si="5"/>
        <v>9</v>
      </c>
      <c r="N18" t="str">
        <f t="shared" si="6"/>
        <v>Aprobado</v>
      </c>
    </row>
    <row r="19" spans="1:14" x14ac:dyDescent="0.25">
      <c r="A19">
        <v>4</v>
      </c>
      <c r="B19" s="7" t="s">
        <v>10</v>
      </c>
      <c r="C19" s="9">
        <v>9.5</v>
      </c>
      <c r="D19" s="5">
        <f t="shared" si="0"/>
        <v>1.9000000000000001</v>
      </c>
      <c r="E19" s="9">
        <v>8</v>
      </c>
      <c r="F19" s="5">
        <f t="shared" si="1"/>
        <v>2.4</v>
      </c>
      <c r="G19" s="9">
        <v>8</v>
      </c>
      <c r="H19" s="5">
        <f t="shared" si="2"/>
        <v>0.8</v>
      </c>
      <c r="I19" s="9">
        <v>8</v>
      </c>
      <c r="J19" s="5">
        <f t="shared" si="3"/>
        <v>2.4</v>
      </c>
      <c r="K19" s="9">
        <v>8</v>
      </c>
      <c r="L19" s="5">
        <f t="shared" si="4"/>
        <v>0.8</v>
      </c>
      <c r="M19" s="5">
        <f t="shared" si="5"/>
        <v>8.3000000000000007</v>
      </c>
      <c r="N19" t="str">
        <f t="shared" si="6"/>
        <v>Aprobado</v>
      </c>
    </row>
    <row r="20" spans="1:14" hidden="1" x14ac:dyDescent="0.25">
      <c r="B20" s="15" t="s">
        <v>15</v>
      </c>
      <c r="C20" s="16">
        <f>AVERAGE(C16:C19)</f>
        <v>7.375</v>
      </c>
      <c r="D20" s="16">
        <f t="shared" ref="D20:M20" si="7">AVERAGE(D16:D19)</f>
        <v>1.4750000000000001</v>
      </c>
      <c r="E20" s="16">
        <f t="shared" si="7"/>
        <v>8</v>
      </c>
      <c r="F20" s="16">
        <f t="shared" si="7"/>
        <v>2.4</v>
      </c>
      <c r="G20" s="16">
        <f t="shared" si="7"/>
        <v>7.75</v>
      </c>
      <c r="H20" s="16">
        <f t="shared" si="7"/>
        <v>0.77499999999999991</v>
      </c>
      <c r="I20" s="16">
        <f t="shared" si="7"/>
        <v>6.5</v>
      </c>
      <c r="J20" s="16">
        <f t="shared" si="7"/>
        <v>1.9500000000000002</v>
      </c>
      <c r="K20" s="16">
        <f t="shared" si="7"/>
        <v>9.25</v>
      </c>
      <c r="L20" s="16">
        <f t="shared" si="7"/>
        <v>0.92500000000000004</v>
      </c>
      <c r="M20" s="16">
        <f t="shared" si="7"/>
        <v>7.5249999999999995</v>
      </c>
      <c r="N20" t="str">
        <f t="shared" si="6"/>
        <v>Aprobado</v>
      </c>
    </row>
    <row r="21" spans="1:14" x14ac:dyDescent="0.25">
      <c r="B21" s="15" t="s">
        <v>15</v>
      </c>
      <c r="C21" s="16">
        <f>ROUND(C20,0)</f>
        <v>7</v>
      </c>
      <c r="D21" s="16">
        <f t="shared" ref="D21:M21" si="8">ROUND(D20,0)</f>
        <v>1</v>
      </c>
      <c r="E21" s="16">
        <f t="shared" si="8"/>
        <v>8</v>
      </c>
      <c r="F21" s="16">
        <f t="shared" si="8"/>
        <v>2</v>
      </c>
      <c r="G21" s="16">
        <f t="shared" si="8"/>
        <v>8</v>
      </c>
      <c r="H21" s="16">
        <f t="shared" si="8"/>
        <v>1</v>
      </c>
      <c r="I21" s="16">
        <f t="shared" si="8"/>
        <v>7</v>
      </c>
      <c r="J21" s="16">
        <f t="shared" si="8"/>
        <v>2</v>
      </c>
      <c r="K21" s="16">
        <f t="shared" si="8"/>
        <v>9</v>
      </c>
      <c r="L21" s="16">
        <f t="shared" si="8"/>
        <v>1</v>
      </c>
      <c r="M21" s="16">
        <f t="shared" si="8"/>
        <v>8</v>
      </c>
      <c r="N21" t="str">
        <f t="shared" si="6"/>
        <v>Aprobado</v>
      </c>
    </row>
    <row r="24" spans="1:14" ht="32.25" customHeight="1" x14ac:dyDescent="0.25">
      <c r="L24" s="10" t="s">
        <v>11</v>
      </c>
      <c r="M24" s="10"/>
    </row>
    <row r="25" spans="1:14" x14ac:dyDescent="0.25">
      <c r="L25" s="13" t="s">
        <v>13</v>
      </c>
      <c r="M25" s="14">
        <f>MAX(M16:M19)</f>
        <v>9</v>
      </c>
    </row>
    <row r="26" spans="1:14" x14ac:dyDescent="0.25">
      <c r="L26" s="13" t="s">
        <v>14</v>
      </c>
      <c r="M26" s="12">
        <f>MIN(M16:M19)</f>
        <v>6.1</v>
      </c>
    </row>
    <row r="66" spans="2:7" ht="30" x14ac:dyDescent="0.25">
      <c r="B66" s="11" t="s">
        <v>16</v>
      </c>
      <c r="C66" s="11" t="s">
        <v>17</v>
      </c>
      <c r="D66" s="11" t="s">
        <v>18</v>
      </c>
      <c r="E66" s="11" t="s">
        <v>20</v>
      </c>
    </row>
    <row r="67" spans="2:7" x14ac:dyDescent="0.25">
      <c r="B67" t="s">
        <v>19</v>
      </c>
      <c r="C67" t="s">
        <v>24</v>
      </c>
      <c r="D67" t="s">
        <v>25</v>
      </c>
      <c r="E67" t="str">
        <f>CONCATENATE(B67," ",C67," ",D67)</f>
        <v>Vicente de Paul Tirado   Peña</v>
      </c>
      <c r="F67" t="str">
        <f>TRIM(E67)</f>
        <v>Vicente de Paul Tirado Peña</v>
      </c>
      <c r="G67" t="str">
        <f>UPPER(F67)</f>
        <v>VICENTE DE PAUL TIRADO PEÑA</v>
      </c>
    </row>
    <row r="68" spans="2:7" x14ac:dyDescent="0.25">
      <c r="B68" t="s">
        <v>9</v>
      </c>
      <c r="C68" t="s">
        <v>21</v>
      </c>
      <c r="D68" t="s">
        <v>22</v>
      </c>
      <c r="E68" t="str">
        <f>CONCATENATE(B68," ",C68," ",D68)</f>
        <v>Laura Gomez Castro</v>
      </c>
      <c r="G68" t="str">
        <f>LOWER(G67)</f>
        <v>vicente de paul tirado peña</v>
      </c>
    </row>
    <row r="69" spans="2:7" x14ac:dyDescent="0.25">
      <c r="G69" t="str">
        <f>PROPER(G68)</f>
        <v>Vicente De Paul Tirado Peña</v>
      </c>
    </row>
    <row r="70" spans="2:7" x14ac:dyDescent="0.25">
      <c r="B70" t="s">
        <v>23</v>
      </c>
      <c r="C70" t="str">
        <f>MID(B70,2,5)</f>
        <v>L025_</v>
      </c>
    </row>
    <row r="71" spans="2:7" x14ac:dyDescent="0.25">
      <c r="E71" s="2">
        <f ca="1">TODAY()</f>
        <v>45006</v>
      </c>
    </row>
    <row r="72" spans="2:7" x14ac:dyDescent="0.25">
      <c r="E72" s="17">
        <f ca="1">NOW()</f>
        <v>45006.788849305558</v>
      </c>
    </row>
    <row r="74" spans="2:7" x14ac:dyDescent="0.25">
      <c r="E74">
        <f ca="1">YEAR(E72)</f>
        <v>2023</v>
      </c>
    </row>
    <row r="75" spans="2:7" x14ac:dyDescent="0.25">
      <c r="E75">
        <f ca="1">MONTH(E72)</f>
        <v>3</v>
      </c>
    </row>
    <row r="76" spans="2:7" x14ac:dyDescent="0.25">
      <c r="E76">
        <f ca="1">DAY(E72)</f>
        <v>21</v>
      </c>
    </row>
  </sheetData>
  <mergeCells count="7">
    <mergeCell ref="M14:M15"/>
    <mergeCell ref="B14:B15"/>
    <mergeCell ref="C14:D14"/>
    <mergeCell ref="E14:F14"/>
    <mergeCell ref="G14:H14"/>
    <mergeCell ref="I14:J14"/>
    <mergeCell ref="K14:L14"/>
  </mergeCells>
  <conditionalFormatting sqref="N16:N19">
    <cfRule type="cellIs" dxfId="5" priority="5" operator="equal">
      <formula>"Aprobado"</formula>
    </cfRule>
    <cfRule type="cellIs" dxfId="4" priority="6" operator="equal">
      <formula>"Reprobado"</formula>
    </cfRule>
  </conditionalFormatting>
  <conditionalFormatting sqref="N20">
    <cfRule type="cellIs" dxfId="3" priority="3" operator="equal">
      <formula>"Aprobado"</formula>
    </cfRule>
    <cfRule type="cellIs" dxfId="2" priority="4" operator="equal">
      <formula>"Reprobado"</formula>
    </cfRule>
  </conditionalFormatting>
  <conditionalFormatting sqref="N21">
    <cfRule type="cellIs" dxfId="1" priority="1" operator="equal">
      <formula>"Aprobado"</formula>
    </cfRule>
    <cfRule type="cellIs" dxfId="0" priority="2" operator="equal">
      <formula>"Reprobado"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de Paul Tirado Peña</dc:creator>
  <cp:lastModifiedBy>Vicente de Paul Tirado Peña</cp:lastModifiedBy>
  <dcterms:created xsi:type="dcterms:W3CDTF">2023-02-21T21:16:48Z</dcterms:created>
  <dcterms:modified xsi:type="dcterms:W3CDTF">2023-03-22T00:55:59Z</dcterms:modified>
</cp:coreProperties>
</file>